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<sst xmlns="http://schemas.openxmlformats.org/spreadsheetml/2006/main" count="91" uniqueCount="65">
  <si>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 xml:space="preserve">  MINISTRY/DEPARTMENT:COMMUNICATIONS/TELECOMMUNICATIONS</t>
  </si>
  <si>
    <t xml:space="preserve"> STATEMENT  OF RECEIPTS AND  DISBURSEMENTS FOR THE YEAR 2005-06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</si>
  <si>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</si>
  <si>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</si>
  <si>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</si>
  <si>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</si>
  <si>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</si>
  <si>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</si>
  <si>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</si>
  <si>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</si>
  <si>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</si>
  <si>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</si>
  <si>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</si>
  <si>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</si>
  <si>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</si>
  <si>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</si>
  <si>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M.H.-0049</t>
  </si>
  <si>
    <t>M.H.-0071</t>
  </si>
  <si>
    <t>M.H.-0210</t>
  </si>
  <si>
    <t>M.H.-0216</t>
  </si>
  <si>
    <t>M.H.-1275</t>
  </si>
  <si>
    <t>Grants in Aid &amp;Contributions</t>
  </si>
  <si>
    <t>Capital Receipts</t>
  </si>
  <si>
    <t>Recovery of Loans</t>
  </si>
  <si>
    <t>M.H.-7610</t>
  </si>
  <si>
    <t>Other Non Debt Capital receipts</t>
  </si>
  <si>
    <t>Public Debt</t>
  </si>
  <si>
    <t>Contigency Fund</t>
  </si>
  <si>
    <t>Public Account</t>
  </si>
  <si>
    <t>A</t>
  </si>
  <si>
    <t>Total Receipts</t>
  </si>
  <si>
    <t xml:space="preserve"> </t>
  </si>
  <si>
    <t>Disbursements</t>
  </si>
  <si>
    <t>Revenue Expenditure</t>
  </si>
  <si>
    <t>Plan</t>
  </si>
  <si>
    <t>Non-Plan</t>
  </si>
  <si>
    <t>Capital Expenditure</t>
  </si>
  <si>
    <t>Loans and advances</t>
  </si>
  <si>
    <t>M.H.7610</t>
  </si>
  <si>
    <t xml:space="preserve">Contingency Fund </t>
  </si>
  <si>
    <t>B</t>
  </si>
  <si>
    <t>Total Disbursements</t>
  </si>
  <si>
    <t>C</t>
  </si>
  <si>
    <t>Net Cash Flow(A-B)</t>
  </si>
  <si>
    <t xml:space="preserve">                                                                                                                                                                      </t>
  </si>
  <si>
    <t>COPPY-Corresponding figure for previous year</t>
  </si>
  <si>
    <t>Total Non-Tax Revenue</t>
  </si>
  <si>
    <t>M.H.0044</t>
  </si>
  <si>
    <t>M.H.0235</t>
  </si>
  <si>
    <t>M.H.-8009</t>
  </si>
  <si>
    <t>M.H.-8011</t>
  </si>
  <si>
    <t>M.H.-8235</t>
  </si>
  <si>
    <t>M.H.-8443</t>
  </si>
  <si>
    <t>M.H.-8554</t>
  </si>
  <si>
    <t xml:space="preserve"> Total Public Account</t>
  </si>
  <si>
    <t>M.H.-8782</t>
  </si>
  <si>
    <t>M.H.-8671</t>
  </si>
  <si>
    <t>M.H.-3275</t>
  </si>
  <si>
    <t>M.H.-3451</t>
  </si>
  <si>
    <t>Total Plan</t>
  </si>
  <si>
    <t>M.H.-2071</t>
  </si>
  <si>
    <t>M.H.-2235</t>
  </si>
  <si>
    <t>Total Non-Plan</t>
  </si>
  <si>
    <t>M.H.-2049</t>
  </si>
  <si>
    <t>M.H.-8447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</si>
</sst>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 quotePrefix="1">
      <alignment/>
    </xf>
    <xf numFmtId="0" fontId="1" fillId="0" borderId="2" xfId="0" applyFont="1" applyFill="1" applyBorder="1" applyAlignment="1">
      <alignment/>
    </xf>
    <xf numFmtId="17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85">
      <selection activeCell="H7" sqref="H7"/>
    </sheetView>
  </sheetViews>
  <sheetFormatPr defaultColWidth="9.140625" defaultRowHeight="12.75"/>
  <cols>
    <col min="2" max="2" width="27.7109375" style="0" customWidth="1"/>
    <col min="3" max="3" width="11.421875" style="0" bestFit="1" customWidth="1"/>
    <col min="11" max="11" width="21.140625" style="0" customWidth="1"/>
  </cols>
  <sheetData>
    <row r="1" spans="1:7" ht="12.75">
      <c r="A1" s="1" t="s">
        <v>0</v>
      </c>
      <c r="C1" s="1"/>
      <c r="D1" s="1"/>
      <c r="E1" s="1"/>
      <c r="F1" s="1"/>
      <c r="G1" s="2"/>
    </row>
    <row r="2" spans="1:7" ht="12.75">
      <c r="A2" s="1" t="s">
        <v>1</v>
      </c>
      <c r="B2" s="3"/>
      <c r="C2" s="1"/>
      <c r="D2" s="1"/>
      <c r="E2" s="1"/>
      <c r="F2" s="1"/>
      <c r="G2" s="1"/>
    </row>
    <row r="3" spans="1:7" ht="12.75">
      <c r="A3" s="1"/>
      <c r="B3" s="3"/>
      <c r="C3" s="1"/>
      <c r="D3" s="1"/>
      <c r="E3" s="4"/>
      <c r="F3" s="4"/>
      <c r="G3" s="4"/>
    </row>
    <row r="4" spans="1:7" ht="20.25">
      <c r="A4" s="1"/>
      <c r="B4" s="3"/>
      <c r="C4" s="10">
        <v>38473</v>
      </c>
      <c r="D4" s="1"/>
      <c r="E4" s="4"/>
      <c r="F4" s="4"/>
      <c r="G4" s="4"/>
    </row>
    <row r="5" spans="1:5" ht="12.75">
      <c r="A5" s="2"/>
      <c r="B5" s="2"/>
      <c r="C5" s="2"/>
      <c r="D5" s="2"/>
      <c r="E5" s="4" t="s">
        <v>2</v>
      </c>
    </row>
    <row r="6" spans="1:6" ht="12.75">
      <c r="A6" s="2"/>
      <c r="B6" s="2"/>
      <c r="C6" s="2"/>
      <c r="D6" s="2"/>
      <c r="E6" s="2"/>
      <c r="F6" s="2"/>
    </row>
    <row r="7" spans="1:6" ht="12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/>
    </row>
    <row r="8" spans="1:6" ht="12.75">
      <c r="A8" s="1"/>
      <c r="B8" s="1"/>
      <c r="C8" s="1" t="s">
        <v>8</v>
      </c>
      <c r="D8" s="1"/>
      <c r="E8" s="1"/>
      <c r="F8" s="1"/>
    </row>
    <row r="9" spans="1:6" ht="12.75">
      <c r="A9" s="1"/>
      <c r="B9" s="1"/>
      <c r="D9" s="1"/>
      <c r="E9" s="1"/>
      <c r="F9" s="1"/>
    </row>
    <row r="10" spans="1:6" ht="12.75">
      <c r="A10" s="2"/>
      <c r="B10" s="2"/>
      <c r="C10" s="2"/>
      <c r="D10" s="2"/>
      <c r="E10" s="2"/>
      <c r="F10" s="2"/>
    </row>
    <row r="11" spans="1:6" ht="12.75">
      <c r="A11" s="2"/>
      <c r="B11" s="1" t="s">
        <v>9</v>
      </c>
      <c r="C11" s="2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1" t="s">
        <v>10</v>
      </c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12.75">
      <c r="A15" s="2"/>
      <c r="B15" s="1" t="s">
        <v>11</v>
      </c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 t="s">
        <v>12</v>
      </c>
      <c r="C17" s="2">
        <v>0.28</v>
      </c>
      <c r="D17" s="2">
        <v>0.39</v>
      </c>
      <c r="E17" s="5">
        <f>(C17-D17)*100/ABS(0.39)</f>
        <v>-28.2051282051282</v>
      </c>
      <c r="F17" s="2" t="s">
        <v>13</v>
      </c>
    </row>
    <row r="18" spans="1:6" ht="12.75">
      <c r="A18" s="2"/>
      <c r="B18" s="2" t="s">
        <v>14</v>
      </c>
      <c r="C18" s="2"/>
      <c r="D18" s="2"/>
      <c r="E18" s="6"/>
      <c r="F18" s="2"/>
    </row>
    <row r="19" spans="1:6" ht="12.75">
      <c r="A19" s="2"/>
      <c r="B19" s="2"/>
      <c r="C19" s="2"/>
      <c r="D19" s="2"/>
      <c r="E19" s="6"/>
      <c r="F19" s="2"/>
    </row>
    <row r="20" spans="1:6" ht="12.75">
      <c r="A20" s="2"/>
      <c r="B20" s="1" t="s">
        <v>15</v>
      </c>
      <c r="C20" s="2"/>
      <c r="D20" s="2"/>
      <c r="E20" s="5"/>
      <c r="F20" s="2"/>
    </row>
    <row r="21" spans="1:6" ht="12.75">
      <c r="A21" s="2"/>
      <c r="B21" s="2" t="s">
        <v>16</v>
      </c>
      <c r="C21">
        <v>1.74</v>
      </c>
      <c r="D21" s="2">
        <v>2.73</v>
      </c>
      <c r="E21" s="6"/>
      <c r="F21" s="2"/>
    </row>
    <row r="22" spans="1:6" ht="12.75">
      <c r="A22" s="2"/>
      <c r="B22" s="2" t="s">
        <v>47</v>
      </c>
      <c r="C22">
        <v>0</v>
      </c>
      <c r="D22" s="2">
        <v>0.88</v>
      </c>
      <c r="E22" s="6"/>
      <c r="F22" s="2"/>
    </row>
    <row r="23" spans="1:6" ht="12.75">
      <c r="A23" s="2"/>
      <c r="B23" s="2" t="s">
        <v>17</v>
      </c>
      <c r="C23">
        <v>79.73</v>
      </c>
      <c r="D23" s="2">
        <v>82.35</v>
      </c>
      <c r="E23" s="6"/>
      <c r="F23" s="2"/>
    </row>
    <row r="24" spans="1:6" ht="12.75">
      <c r="A24" s="2"/>
      <c r="B24" s="2" t="s">
        <v>18</v>
      </c>
      <c r="C24">
        <v>-2.18</v>
      </c>
      <c r="D24" s="2">
        <v>0.62</v>
      </c>
      <c r="E24" s="6"/>
      <c r="F24" s="2"/>
    </row>
    <row r="25" spans="1:6" ht="12.75">
      <c r="A25" s="2"/>
      <c r="B25" s="7" t="s">
        <v>19</v>
      </c>
      <c r="C25">
        <v>0.03</v>
      </c>
      <c r="D25" s="2">
        <v>0.03</v>
      </c>
      <c r="E25" s="6"/>
      <c r="F25" s="2"/>
    </row>
    <row r="26" spans="1:6" ht="12.75">
      <c r="A26" s="2"/>
      <c r="B26" s="8" t="s">
        <v>48</v>
      </c>
      <c r="C26">
        <v>0</v>
      </c>
      <c r="D26" s="2">
        <v>0.01</v>
      </c>
      <c r="E26" s="6"/>
      <c r="F26" s="2"/>
    </row>
    <row r="27" spans="1:4" ht="12.75">
      <c r="A27" s="2"/>
      <c r="B27" s="2" t="s">
        <v>20</v>
      </c>
      <c r="C27">
        <v>362.6</v>
      </c>
      <c r="D27" s="7">
        <v>234.84</v>
      </c>
    </row>
    <row r="28" spans="1:6" ht="12.75">
      <c r="A28" s="2"/>
      <c r="B28" s="1" t="s">
        <v>46</v>
      </c>
      <c r="C28">
        <f>SUM(C21:C27)</f>
        <v>441.92</v>
      </c>
      <c r="D28" s="2">
        <f>SUM(D21:D27)</f>
        <v>321.46000000000004</v>
      </c>
      <c r="E28" s="5">
        <f>(C28-D28)*100/ABS(321.46)</f>
        <v>37.47278043924594</v>
      </c>
      <c r="F28" s="2" t="s">
        <v>13</v>
      </c>
    </row>
    <row r="29" spans="1:6" ht="12.75">
      <c r="A29" s="2"/>
      <c r="B29" s="2" t="s">
        <v>21</v>
      </c>
      <c r="C29" s="2"/>
      <c r="D29" s="2"/>
      <c r="E29" s="5"/>
      <c r="F29" s="2"/>
    </row>
    <row r="30" spans="1:6" ht="12.75">
      <c r="A30" s="2"/>
      <c r="B30" s="2"/>
      <c r="C30" s="2"/>
      <c r="D30" s="2"/>
      <c r="E30" s="5"/>
      <c r="F30" s="2"/>
    </row>
    <row r="31" spans="1:6" ht="12.75">
      <c r="A31" s="2"/>
      <c r="B31" s="1" t="s">
        <v>22</v>
      </c>
      <c r="C31" s="2"/>
      <c r="D31" s="2"/>
      <c r="E31" s="5"/>
      <c r="F31" s="2"/>
    </row>
    <row r="32" spans="1:6" ht="12.75">
      <c r="A32" s="2"/>
      <c r="B32" s="2"/>
      <c r="C32" s="2"/>
      <c r="D32" s="2"/>
      <c r="E32" s="5"/>
      <c r="F32" s="2"/>
    </row>
    <row r="33" spans="1:6" ht="12.75">
      <c r="A33" s="2"/>
      <c r="B33" s="2" t="s">
        <v>23</v>
      </c>
      <c r="C33" s="2"/>
      <c r="D33" s="2"/>
      <c r="E33" s="5"/>
      <c r="F33" s="2"/>
    </row>
    <row r="34" spans="1:6" ht="12.75">
      <c r="A34" s="2"/>
      <c r="B34" s="2" t="s">
        <v>24</v>
      </c>
      <c r="C34" s="2"/>
      <c r="D34" s="2"/>
      <c r="E34" s="5"/>
      <c r="F34" s="2"/>
    </row>
    <row r="35" spans="1:6" ht="12.75">
      <c r="A35" s="2"/>
      <c r="B35" s="2" t="s">
        <v>25</v>
      </c>
      <c r="C35" s="2">
        <v>5.62</v>
      </c>
      <c r="D35" s="2">
        <v>11.7</v>
      </c>
      <c r="E35" s="5">
        <f>(C35-D35)*100/ABS(11.7)</f>
        <v>-51.96581196581196</v>
      </c>
      <c r="F35" s="2" t="s">
        <v>13</v>
      </c>
    </row>
    <row r="36" spans="1:6" ht="12.75">
      <c r="A36" s="2"/>
      <c r="B36" s="2" t="s">
        <v>26</v>
      </c>
      <c r="C36" s="2"/>
      <c r="D36" s="2"/>
      <c r="E36" s="5"/>
      <c r="F36" s="2"/>
    </row>
    <row r="37" spans="1:6" ht="12.75">
      <c r="A37" s="2"/>
      <c r="B37" s="2" t="s">
        <v>27</v>
      </c>
      <c r="C37" s="2"/>
      <c r="D37" s="2"/>
      <c r="E37" s="5"/>
      <c r="F37" s="2"/>
    </row>
    <row r="38" spans="1:6" ht="12.75">
      <c r="A38" s="2"/>
      <c r="B38" s="1" t="s">
        <v>28</v>
      </c>
      <c r="C38" s="2"/>
      <c r="D38" s="2"/>
      <c r="E38" s="5"/>
      <c r="F38" s="2"/>
    </row>
    <row r="39" spans="1:6" ht="12.75">
      <c r="A39" s="2"/>
      <c r="B39" s="2" t="s">
        <v>49</v>
      </c>
      <c r="C39" s="2">
        <v>128.11</v>
      </c>
      <c r="D39" s="2">
        <v>126.57</v>
      </c>
      <c r="E39" s="5"/>
      <c r="F39" s="2"/>
    </row>
    <row r="40" spans="1:6" ht="12.75">
      <c r="A40" s="2"/>
      <c r="B40" s="2" t="s">
        <v>50</v>
      </c>
      <c r="C40" s="2">
        <v>1.59</v>
      </c>
      <c r="D40" s="2">
        <v>2.45</v>
      </c>
      <c r="E40" s="5"/>
      <c r="F40" s="2"/>
    </row>
    <row r="41" spans="1:6" ht="12.75">
      <c r="A41" s="2"/>
      <c r="B41" s="2" t="s">
        <v>51</v>
      </c>
      <c r="C41" s="2">
        <v>16.08</v>
      </c>
      <c r="D41" s="5">
        <v>5</v>
      </c>
      <c r="E41" s="5"/>
      <c r="F41" s="2"/>
    </row>
    <row r="42" spans="1:6" ht="12.75">
      <c r="A42" s="2"/>
      <c r="B42" s="2" t="s">
        <v>52</v>
      </c>
      <c r="C42" s="2">
        <v>5.04</v>
      </c>
      <c r="D42" s="2">
        <v>0.03</v>
      </c>
      <c r="E42" s="5"/>
      <c r="F42" s="2"/>
    </row>
    <row r="43" spans="1:6" ht="12.75">
      <c r="A43" s="2"/>
      <c r="B43" s="2" t="s">
        <v>53</v>
      </c>
      <c r="C43" s="2">
        <v>1.11</v>
      </c>
      <c r="D43" s="5">
        <v>0.8</v>
      </c>
      <c r="E43" s="5"/>
      <c r="F43" s="2"/>
    </row>
    <row r="44" spans="1:6" ht="12.75">
      <c r="A44" s="2"/>
      <c r="B44" s="2" t="s">
        <v>56</v>
      </c>
      <c r="C44" s="2">
        <v>-0.03</v>
      </c>
      <c r="D44" s="2">
        <v>0.01</v>
      </c>
      <c r="E44" s="5"/>
      <c r="F44" s="2"/>
    </row>
    <row r="45" spans="1:6" ht="12.75">
      <c r="A45" s="2"/>
      <c r="B45" s="2" t="s">
        <v>55</v>
      </c>
      <c r="C45" s="2">
        <v>0.05</v>
      </c>
      <c r="D45" s="2">
        <v>0.02</v>
      </c>
      <c r="E45" s="5"/>
      <c r="F45" s="2"/>
    </row>
    <row r="46" spans="1:6" ht="12.75">
      <c r="A46" s="2"/>
      <c r="B46" s="1" t="s">
        <v>54</v>
      </c>
      <c r="C46" s="2">
        <f>SUM(C39:C45)</f>
        <v>151.95000000000005</v>
      </c>
      <c r="D46" s="2">
        <f>SUM(D39:D45)</f>
        <v>134.88</v>
      </c>
      <c r="E46" s="5">
        <f>(C46-D46)*100/ABS(134.88)</f>
        <v>12.655693950177973</v>
      </c>
      <c r="F46" s="2" t="s">
        <v>13</v>
      </c>
    </row>
    <row r="47" spans="1:6" ht="12.75">
      <c r="A47" s="1" t="s">
        <v>29</v>
      </c>
      <c r="B47" s="1" t="s">
        <v>30</v>
      </c>
      <c r="C47" s="2">
        <f>C17+C28+C35+C46</f>
        <v>599.77</v>
      </c>
      <c r="D47" s="2">
        <f>D17+D28+D35+D46</f>
        <v>468.43</v>
      </c>
      <c r="E47" s="5">
        <f>(C47-D47)*100/ABS(468.43)</f>
        <v>28.03834084068057</v>
      </c>
      <c r="F47" s="2" t="s">
        <v>13</v>
      </c>
    </row>
    <row r="48" spans="1:6" ht="12.75">
      <c r="A48" s="2"/>
      <c r="B48" s="2"/>
      <c r="C48" s="2"/>
      <c r="D48" s="2" t="s">
        <v>31</v>
      </c>
      <c r="E48" s="5"/>
      <c r="F48" s="2"/>
    </row>
    <row r="49" spans="1:6" ht="12.75">
      <c r="A49" s="2"/>
      <c r="B49" s="1" t="s">
        <v>32</v>
      </c>
      <c r="C49" s="2"/>
      <c r="D49" s="2"/>
      <c r="E49" s="5"/>
      <c r="F49" s="2"/>
    </row>
    <row r="50" spans="1:6" ht="12.75">
      <c r="A50" s="2"/>
      <c r="B50" s="2"/>
      <c r="C50" s="2"/>
      <c r="D50" s="2"/>
      <c r="E50" s="5"/>
      <c r="F50" s="2"/>
    </row>
    <row r="51" spans="1:6" ht="12.75">
      <c r="A51" s="2"/>
      <c r="B51" s="1" t="s">
        <v>10</v>
      </c>
      <c r="C51" s="2"/>
      <c r="D51" s="2"/>
      <c r="E51" s="5"/>
      <c r="F51" s="2"/>
    </row>
    <row r="52" spans="1:6" ht="12.75">
      <c r="A52" s="2"/>
      <c r="B52" s="2"/>
      <c r="C52" s="2"/>
      <c r="D52" s="2"/>
      <c r="E52" s="5"/>
      <c r="F52" s="2"/>
    </row>
    <row r="53" spans="1:6" ht="12.75">
      <c r="A53" s="2"/>
      <c r="B53" s="2" t="s">
        <v>33</v>
      </c>
      <c r="C53" s="2"/>
      <c r="D53" s="2"/>
      <c r="E53" s="5"/>
      <c r="F53" s="2"/>
    </row>
    <row r="54" spans="1:6" ht="12.75">
      <c r="A54" s="2"/>
      <c r="B54" s="2"/>
      <c r="C54" s="2"/>
      <c r="D54" s="2"/>
      <c r="E54" s="5"/>
      <c r="F54" s="2"/>
    </row>
    <row r="55" spans="1:6" ht="12.75">
      <c r="A55" s="2"/>
      <c r="B55" s="2" t="s">
        <v>34</v>
      </c>
      <c r="C55" s="5">
        <v>3</v>
      </c>
      <c r="D55" s="2">
        <v>-0.45</v>
      </c>
      <c r="E55" s="5">
        <f>(C55-D55)*100/ABS(-0.45)</f>
        <v>766.6666666666666</v>
      </c>
      <c r="F55" s="2" t="s">
        <v>13</v>
      </c>
    </row>
    <row r="56" spans="1:6" ht="12.75">
      <c r="A56" s="2"/>
      <c r="B56" s="2" t="s">
        <v>57</v>
      </c>
      <c r="C56" s="5"/>
      <c r="D56" s="2">
        <v>0.02</v>
      </c>
      <c r="E56" s="5"/>
      <c r="F56" s="2"/>
    </row>
    <row r="57" spans="1:6" ht="12.75">
      <c r="A57" s="2"/>
      <c r="B57" s="2" t="s">
        <v>58</v>
      </c>
      <c r="C57" s="5"/>
      <c r="D57" s="2">
        <v>-0.47</v>
      </c>
      <c r="E57" s="5"/>
      <c r="F57" s="2"/>
    </row>
    <row r="58" spans="1:6" ht="12.75">
      <c r="A58" s="2"/>
      <c r="B58" s="9" t="s">
        <v>59</v>
      </c>
      <c r="C58" s="5"/>
      <c r="D58" s="2">
        <f>SUM(D56:D57)</f>
        <v>-0.44999999999999996</v>
      </c>
      <c r="E58" s="5"/>
      <c r="F58" s="2"/>
    </row>
    <row r="59" spans="1:6" ht="12.75">
      <c r="A59" s="2"/>
      <c r="B59" s="2" t="s">
        <v>35</v>
      </c>
      <c r="C59" s="2"/>
      <c r="D59" s="5"/>
      <c r="E59" s="5"/>
      <c r="F59" s="2"/>
    </row>
    <row r="60" spans="1:6" ht="12.75">
      <c r="A60" s="2"/>
      <c r="B60" s="2" t="s">
        <v>57</v>
      </c>
      <c r="C60" s="5">
        <v>15.39</v>
      </c>
      <c r="D60" s="2">
        <v>6.1</v>
      </c>
      <c r="E60" s="5"/>
      <c r="F60" s="2"/>
    </row>
    <row r="61" spans="1:6" ht="12.75">
      <c r="A61" s="2"/>
      <c r="B61" s="2" t="s">
        <v>58</v>
      </c>
      <c r="C61" s="2">
        <v>9.54</v>
      </c>
      <c r="D61" s="2">
        <f>0.02+8.23</f>
        <v>8.25</v>
      </c>
      <c r="E61" s="5"/>
      <c r="F61" s="2"/>
    </row>
    <row r="62" spans="1:6" ht="12.75">
      <c r="A62" s="2"/>
      <c r="B62" s="2" t="s">
        <v>60</v>
      </c>
      <c r="C62" s="2">
        <v>103.38</v>
      </c>
      <c r="D62" s="5">
        <v>87.2</v>
      </c>
      <c r="E62" s="5"/>
      <c r="F62" s="2"/>
    </row>
    <row r="63" spans="1:6" ht="12.75">
      <c r="A63" s="2"/>
      <c r="B63" s="2" t="s">
        <v>61</v>
      </c>
      <c r="C63" s="2">
        <v>0.34</v>
      </c>
      <c r="D63" s="5">
        <v>0.3</v>
      </c>
      <c r="E63" s="5"/>
      <c r="F63" s="2"/>
    </row>
    <row r="64" spans="1:6" ht="12.75">
      <c r="A64" s="2"/>
      <c r="B64" s="2" t="s">
        <v>63</v>
      </c>
      <c r="C64">
        <v>0.73</v>
      </c>
      <c r="D64" s="2">
        <v>0.65</v>
      </c>
      <c r="E64" s="5"/>
      <c r="F64" s="2"/>
    </row>
    <row r="65" spans="1:6" ht="12.75">
      <c r="A65" s="2"/>
      <c r="B65" s="1" t="s">
        <v>62</v>
      </c>
      <c r="C65" s="2">
        <f>SUM(C60:C64)</f>
        <v>129.38</v>
      </c>
      <c r="D65" s="5">
        <f>SUM(D60:D64)</f>
        <v>102.5</v>
      </c>
      <c r="E65" s="5">
        <f>(C65-D65)*100/ABS(102.5)</f>
        <v>26.224390243902434</v>
      </c>
      <c r="F65" s="2" t="s">
        <v>13</v>
      </c>
    </row>
    <row r="66" spans="1:6" ht="12.75">
      <c r="A66" s="2"/>
      <c r="B66" s="2" t="s">
        <v>36</v>
      </c>
      <c r="C66" s="2"/>
      <c r="D66" s="2"/>
      <c r="E66" s="5"/>
      <c r="F66" s="2"/>
    </row>
    <row r="67" spans="1:6" ht="12.75">
      <c r="A67" s="2"/>
      <c r="B67" s="2" t="s">
        <v>34</v>
      </c>
      <c r="C67" s="2"/>
      <c r="D67" s="2">
        <v>0</v>
      </c>
      <c r="E67" s="5"/>
      <c r="F67" s="2"/>
    </row>
    <row r="68" spans="1:6" ht="12.75">
      <c r="A68" s="2"/>
      <c r="B68" s="2" t="s">
        <v>35</v>
      </c>
      <c r="C68" s="2"/>
      <c r="D68" s="2">
        <v>0</v>
      </c>
      <c r="E68" s="5"/>
      <c r="F68" s="2"/>
    </row>
    <row r="69" spans="1:6" ht="12.75">
      <c r="A69" s="2"/>
      <c r="B69" s="2"/>
      <c r="C69" s="2"/>
      <c r="D69" s="2"/>
      <c r="E69" s="5"/>
      <c r="F69" s="2"/>
    </row>
    <row r="70" spans="1:6" ht="12.75">
      <c r="A70" s="2"/>
      <c r="B70" s="2" t="s">
        <v>37</v>
      </c>
      <c r="C70" s="2"/>
      <c r="D70" s="2"/>
      <c r="E70" s="5"/>
      <c r="F70" s="2"/>
    </row>
    <row r="71" spans="1:6" ht="12.75">
      <c r="A71" s="2"/>
      <c r="B71" s="2" t="s">
        <v>34</v>
      </c>
      <c r="C71" s="2"/>
      <c r="D71" s="2"/>
      <c r="E71" s="5"/>
      <c r="F71" s="2"/>
    </row>
    <row r="72" spans="1:6" ht="12.75">
      <c r="A72" s="2"/>
      <c r="B72" s="2" t="s">
        <v>35</v>
      </c>
      <c r="C72" s="2">
        <v>0.11</v>
      </c>
      <c r="D72" s="2">
        <v>0.24</v>
      </c>
      <c r="E72" s="5">
        <f>(C72-D72)*100/ABS(0.24)</f>
        <v>-54.16666666666667</v>
      </c>
      <c r="F72" s="2" t="s">
        <v>13</v>
      </c>
    </row>
    <row r="73" spans="1:6" ht="12.75">
      <c r="A73" s="2"/>
      <c r="B73" s="2" t="s">
        <v>38</v>
      </c>
      <c r="C73" s="2"/>
      <c r="D73" s="2"/>
      <c r="E73" s="5"/>
      <c r="F73" s="2"/>
    </row>
    <row r="74" spans="1:6" ht="12.75">
      <c r="A74" s="2"/>
      <c r="B74" s="2" t="s">
        <v>39</v>
      </c>
      <c r="C74" s="2"/>
      <c r="D74" s="2"/>
      <c r="E74" s="5"/>
      <c r="F74" s="2"/>
    </row>
    <row r="75" spans="1:6" ht="12.75">
      <c r="A75" s="2"/>
      <c r="B75" s="2"/>
      <c r="C75" s="2"/>
      <c r="D75" s="2"/>
      <c r="E75" s="5"/>
      <c r="F75" s="2"/>
    </row>
    <row r="76" spans="1:6" ht="12.75">
      <c r="A76" s="2"/>
      <c r="B76" s="2" t="s">
        <v>28</v>
      </c>
      <c r="C76" s="2">
        <f>675.09-437.16-107.16-7.31</f>
        <v>123.46000000000001</v>
      </c>
      <c r="D76" s="2">
        <f>503.62-292.86-112.79-5.14</f>
        <v>92.82999999999998</v>
      </c>
      <c r="E76" s="5">
        <f>(C76-D76)*100/ABS(92.83)</f>
        <v>32.99579877194875</v>
      </c>
      <c r="F76" s="2" t="s">
        <v>13</v>
      </c>
    </row>
    <row r="77" spans="1:6" ht="12.75">
      <c r="A77" s="2"/>
      <c r="B77" s="2" t="s">
        <v>49</v>
      </c>
      <c r="C77" s="2">
        <v>116.14</v>
      </c>
      <c r="D77" s="2">
        <v>85.41</v>
      </c>
      <c r="E77" s="5"/>
      <c r="F77" s="2"/>
    </row>
    <row r="78" spans="1:6" ht="12.75">
      <c r="A78" s="2"/>
      <c r="B78" s="2" t="s">
        <v>50</v>
      </c>
      <c r="C78" s="5">
        <v>3.69</v>
      </c>
      <c r="D78" s="2">
        <v>3.73</v>
      </c>
      <c r="E78" s="5"/>
      <c r="F78" s="2"/>
    </row>
    <row r="79" spans="1:6" ht="12.75">
      <c r="A79" s="2"/>
      <c r="B79" s="2" t="s">
        <v>51</v>
      </c>
      <c r="C79" s="2">
        <v>2.65</v>
      </c>
      <c r="D79" s="5">
        <v>3</v>
      </c>
      <c r="E79" s="5"/>
      <c r="F79" s="2"/>
    </row>
    <row r="80" spans="1:6" ht="12.75">
      <c r="A80" s="2"/>
      <c r="B80" s="2" t="s">
        <v>52</v>
      </c>
      <c r="C80" s="2">
        <v>0</v>
      </c>
      <c r="D80" s="2">
        <v>0.1</v>
      </c>
      <c r="E80" s="5"/>
      <c r="F80" s="2"/>
    </row>
    <row r="81" spans="1:6" ht="12.75">
      <c r="A81" s="2"/>
      <c r="B81" s="2" t="s">
        <v>64</v>
      </c>
      <c r="C81" s="7">
        <v>0</v>
      </c>
      <c r="D81" s="7">
        <v>0.05</v>
      </c>
      <c r="E81" s="5"/>
      <c r="F81" s="2"/>
    </row>
    <row r="82" spans="1:6" ht="12.75">
      <c r="A82" s="2"/>
      <c r="B82" s="2" t="s">
        <v>53</v>
      </c>
      <c r="C82" s="2">
        <v>0.96</v>
      </c>
      <c r="D82" s="2">
        <v>0.54</v>
      </c>
      <c r="E82" s="5"/>
      <c r="F82" s="2"/>
    </row>
    <row r="83" spans="1:6" ht="12.75">
      <c r="A83" s="2"/>
      <c r="B83" s="2" t="s">
        <v>55</v>
      </c>
      <c r="C83" s="2">
        <v>0.02</v>
      </c>
      <c r="D83" s="2">
        <v>0</v>
      </c>
      <c r="E83" s="5"/>
      <c r="F83" s="2"/>
    </row>
    <row r="84" spans="1:6" ht="12.75">
      <c r="A84" s="2"/>
      <c r="B84" s="1" t="s">
        <v>54</v>
      </c>
      <c r="C84" s="2">
        <f>SUM(C77:C83)</f>
        <v>123.46</v>
      </c>
      <c r="D84" s="2">
        <f>SUM(D77:D83)</f>
        <v>92.83</v>
      </c>
      <c r="E84" s="5">
        <f>(C84-D84)*100/ABS(92.83)</f>
        <v>32.99579877194872</v>
      </c>
      <c r="F84" s="2" t="s">
        <v>13</v>
      </c>
    </row>
    <row r="85" spans="1:6" ht="12.75">
      <c r="A85" s="2"/>
      <c r="B85" s="2"/>
      <c r="C85" s="2"/>
      <c r="D85" s="2"/>
      <c r="E85" s="5"/>
      <c r="F85" s="2"/>
    </row>
    <row r="86" spans="1:6" ht="12.75">
      <c r="A86" s="1" t="s">
        <v>40</v>
      </c>
      <c r="B86" s="1" t="s">
        <v>41</v>
      </c>
      <c r="C86" s="5">
        <f>+C55+C65+C72+C84</f>
        <v>255.95</v>
      </c>
      <c r="D86" s="5">
        <f>+D55+D65+D72+D84</f>
        <v>195.12</v>
      </c>
      <c r="E86" s="5">
        <f>(C86-D86)*100/ABS(195.12)</f>
        <v>31.17568675686756</v>
      </c>
      <c r="F86" s="2" t="s">
        <v>13</v>
      </c>
    </row>
    <row r="87" spans="1:6" ht="12.75">
      <c r="A87" s="2"/>
      <c r="B87" s="2"/>
      <c r="C87" s="2"/>
      <c r="D87" s="2"/>
      <c r="E87" s="5"/>
      <c r="F87" s="2"/>
    </row>
    <row r="88" spans="1:6" ht="12.75">
      <c r="A88" s="1" t="s">
        <v>42</v>
      </c>
      <c r="B88" s="1" t="s">
        <v>43</v>
      </c>
      <c r="C88" s="2">
        <f>+C47-C86</f>
        <v>343.82</v>
      </c>
      <c r="D88" s="2">
        <f>+D47-D86</f>
        <v>273.31</v>
      </c>
      <c r="E88" s="5">
        <f>(C88-D88)*100/ABS(273.31)</f>
        <v>25.798543778127396</v>
      </c>
      <c r="F88" s="2" t="s">
        <v>13</v>
      </c>
    </row>
    <row r="91" ht="12.75">
      <c r="E91" t="s">
        <v>44</v>
      </c>
    </row>
    <row r="92" ht="12.75">
      <c r="B92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</cp:lastModifiedBy>
  <cp:lastPrinted>2005-08-09T10:15:30Z</cp:lastPrinted>
  <dcterms:created xsi:type="dcterms:W3CDTF">2005-08-09T06:17:16Z</dcterms:created>
  <dcterms:modified xsi:type="dcterms:W3CDTF">2005-08-12T09:20:49Z</dcterms:modified>
  <cp:category/>
  <cp:version/>
  <cp:contentType/>
  <cp:contentStatus/>
</cp:coreProperties>
</file>