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55" windowHeight="66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<sst xmlns="http://schemas.openxmlformats.org/spreadsheetml/2006/main" count="92" uniqueCount="65">
  <si>
    <t>(Rs in crores)</t>
  </si>
  <si>
    <t xml:space="preserve">S.N </t>
  </si>
  <si>
    <t>HEAD/ITEM</t>
  </si>
  <si>
    <t>ACTUALS</t>
  </si>
  <si>
    <t>COPPY</t>
  </si>
  <si>
    <t>%VARIATION</t>
  </si>
  <si>
    <t xml:space="preserve"> UP TO</t>
  </si>
  <si>
    <t>RECEIPTS</t>
  </si>
  <si>
    <t>Consolidated Fund of India</t>
  </si>
  <si>
    <t>Revenue Receipts</t>
  </si>
  <si>
    <t>Tax Revenue</t>
  </si>
  <si>
    <t>%</t>
  </si>
  <si>
    <t>M.H-0021</t>
  </si>
  <si>
    <t>Non-Tax Revenue</t>
  </si>
  <si>
    <t>M.H.-0049</t>
  </si>
  <si>
    <t>M.H.-0071</t>
  </si>
  <si>
    <t>M.H.-0210</t>
  </si>
  <si>
    <t>M.H.-0216</t>
  </si>
  <si>
    <t>M.H.-0235</t>
  </si>
  <si>
    <t>M.H.-1275</t>
  </si>
  <si>
    <t>Grants in Aid &amp;Contributions</t>
  </si>
  <si>
    <t>Capital Receipts</t>
  </si>
  <si>
    <t>Recovery of Loans</t>
  </si>
  <si>
    <t>M.H.-7610</t>
  </si>
  <si>
    <t>Other Non Debt Capital receipts</t>
  </si>
  <si>
    <t>Public Debt</t>
  </si>
  <si>
    <t>Contigency Fund</t>
  </si>
  <si>
    <t>Public Account</t>
  </si>
  <si>
    <t>A</t>
  </si>
  <si>
    <t>Total Receipts</t>
  </si>
  <si>
    <t xml:space="preserve"> </t>
  </si>
  <si>
    <t>Disbursements</t>
  </si>
  <si>
    <t>Revenue Expenditure</t>
  </si>
  <si>
    <t>Plan</t>
  </si>
  <si>
    <t>Non-Plan</t>
  </si>
  <si>
    <t>Capital Expenditure</t>
  </si>
  <si>
    <t>Loans and advances</t>
  </si>
  <si>
    <t>M.H.7610</t>
  </si>
  <si>
    <t xml:space="preserve">Contingency Fund </t>
  </si>
  <si>
    <t>B</t>
  </si>
  <si>
    <t>Total Disbursements</t>
  </si>
  <si>
    <t>C</t>
  </si>
  <si>
    <t>Net Cash Flow(A-B)</t>
  </si>
  <si>
    <t>COPPY-Corresponding figure for previous year</t>
  </si>
  <si>
    <t xml:space="preserve">          MINISTRY/DEPARTMENT:COMMUNICATIONS/TELECOMMUNICATIONS</t>
  </si>
  <si>
    <t xml:space="preserve">     STATEMENT  OF RECEIPTS AND  DISBURSEMENTS FOR THE YEAR 2005-06</t>
  </si>
  <si>
    <t>June'05</t>
  </si>
  <si>
    <t>M.H.-8009</t>
  </si>
  <si>
    <t>M.H.-8011</t>
  </si>
  <si>
    <t>M.H.-8235</t>
  </si>
  <si>
    <t>M.H.-8443</t>
  </si>
  <si>
    <t>M.H.-8554</t>
  </si>
  <si>
    <t xml:space="preserve"> Total Public Account</t>
  </si>
  <si>
    <t>M.H.-8782</t>
  </si>
  <si>
    <t>M.H.-8671</t>
  </si>
  <si>
    <t>M.H.-3275</t>
  </si>
  <si>
    <t>M.H.-3451</t>
  </si>
  <si>
    <t>Total Plan</t>
  </si>
  <si>
    <t>M.H.-2071</t>
  </si>
  <si>
    <t>M.H.-2235</t>
  </si>
  <si>
    <t>M.H.-2049</t>
  </si>
  <si>
    <t>M.H.-8447</t>
  </si>
  <si>
    <t>M.H.-0075</t>
  </si>
  <si>
    <t>M.H.-0044</t>
  </si>
  <si>
    <t>Total Public Account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</si>
</sst>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"/>
    <numFmt numFmtId="166" formatCode="0.000"/>
  </numFmts>
  <fonts count="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2" fontId="0" fillId="0" borderId="1" xfId="0" applyNumberFormat="1" applyBorder="1" applyAlignment="1">
      <alignment/>
    </xf>
    <xf numFmtId="0" fontId="0" fillId="0" borderId="2" xfId="0" applyFill="1" applyBorder="1" applyAlignment="1">
      <alignment/>
    </xf>
    <xf numFmtId="0" fontId="1" fillId="0" borderId="2" xfId="0" applyFont="1" applyFill="1" applyBorder="1" applyAlignment="1">
      <alignment/>
    </xf>
    <xf numFmtId="17" fontId="5" fillId="0" borderId="1" xfId="0" applyNumberFormat="1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90"/>
  <sheetViews>
    <sheetView tabSelected="1" workbookViewId="0" topLeftCell="A1">
      <selection activeCell="H8" sqref="H8"/>
    </sheetView>
  </sheetViews>
  <sheetFormatPr defaultColWidth="9.140625" defaultRowHeight="12.75"/>
  <cols>
    <col min="3" max="3" width="21.140625" style="0" customWidth="1"/>
  </cols>
  <sheetData>
    <row r="1" spans="2:8" ht="12.75">
      <c r="B1" s="1" t="s">
        <v>44</v>
      </c>
      <c r="D1" s="1"/>
      <c r="E1" s="1"/>
      <c r="F1" s="1"/>
      <c r="G1" s="1"/>
      <c r="H1" s="2"/>
    </row>
    <row r="2" spans="2:8" ht="12.75">
      <c r="B2" s="1" t="s">
        <v>45</v>
      </c>
      <c r="C2" s="3"/>
      <c r="D2" s="1"/>
      <c r="E2" s="1"/>
      <c r="F2" s="1"/>
      <c r="G2" s="1"/>
      <c r="H2" s="1"/>
    </row>
    <row r="3" spans="2:8" ht="12.75">
      <c r="B3" s="2"/>
      <c r="C3" s="2"/>
      <c r="D3" s="2"/>
      <c r="E3" s="2"/>
      <c r="H3" s="2"/>
    </row>
    <row r="4" spans="2:8" ht="18">
      <c r="B4" s="2"/>
      <c r="C4" s="2"/>
      <c r="D4" s="8" t="s">
        <v>46</v>
      </c>
      <c r="E4" s="2"/>
      <c r="F4" s="2"/>
      <c r="G4" s="2"/>
      <c r="H4" s="2"/>
    </row>
    <row r="5" spans="2:8" ht="18">
      <c r="B5" s="2"/>
      <c r="C5" s="2"/>
      <c r="D5" s="8"/>
      <c r="E5" s="2"/>
      <c r="F5" s="4" t="s">
        <v>0</v>
      </c>
      <c r="H5" s="2"/>
    </row>
    <row r="6" spans="2:8" ht="12.75"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/>
      <c r="H6" s="2"/>
    </row>
    <row r="7" spans="2:8" ht="12.75">
      <c r="B7" s="1"/>
      <c r="C7" s="1"/>
      <c r="D7" s="1" t="s">
        <v>6</v>
      </c>
      <c r="E7" s="1"/>
      <c r="F7" s="1"/>
      <c r="G7" s="1"/>
      <c r="H7" s="2"/>
    </row>
    <row r="8" spans="2:8" ht="12.75">
      <c r="B8" s="1"/>
      <c r="C8" s="1"/>
      <c r="E8" s="1"/>
      <c r="F8" s="1"/>
      <c r="G8" s="1"/>
      <c r="H8" s="2"/>
    </row>
    <row r="9" spans="2:8" ht="12.75">
      <c r="B9" s="2"/>
      <c r="C9" s="2"/>
      <c r="D9" s="2"/>
      <c r="E9" s="2"/>
      <c r="F9" s="2"/>
      <c r="G9" s="2"/>
      <c r="H9" s="2"/>
    </row>
    <row r="10" spans="2:8" ht="12.75">
      <c r="B10" s="2"/>
      <c r="C10" s="1" t="s">
        <v>7</v>
      </c>
      <c r="D10" s="2"/>
      <c r="E10" s="2"/>
      <c r="F10" s="2"/>
      <c r="G10" s="2"/>
      <c r="H10" s="2"/>
    </row>
    <row r="11" spans="2:8" ht="12.75">
      <c r="B11" s="2"/>
      <c r="C11" s="2"/>
      <c r="D11" s="2"/>
      <c r="E11" s="2"/>
      <c r="F11" s="2"/>
      <c r="G11" s="2"/>
      <c r="H11" s="2"/>
    </row>
    <row r="12" spans="2:8" ht="12.75">
      <c r="B12" s="2"/>
      <c r="C12" s="1" t="s">
        <v>8</v>
      </c>
      <c r="D12" s="2"/>
      <c r="E12" s="2"/>
      <c r="F12" s="2"/>
      <c r="G12" s="2"/>
      <c r="H12" s="2"/>
    </row>
    <row r="13" spans="2:8" ht="12.75">
      <c r="B13" s="2"/>
      <c r="C13" s="2"/>
      <c r="D13" s="2"/>
      <c r="E13" s="2"/>
      <c r="F13" s="2"/>
      <c r="G13" s="2"/>
      <c r="H13" s="2"/>
    </row>
    <row r="14" spans="2:8" ht="12.75">
      <c r="B14" s="2"/>
      <c r="C14" s="1" t="s">
        <v>9</v>
      </c>
      <c r="D14" s="2"/>
      <c r="E14" s="2"/>
      <c r="F14" s="2"/>
      <c r="G14" s="2"/>
      <c r="H14" s="2"/>
    </row>
    <row r="15" spans="2:8" ht="12.75">
      <c r="B15" s="2"/>
      <c r="C15" s="2" t="s">
        <v>10</v>
      </c>
      <c r="D15" s="2">
        <v>0.39</v>
      </c>
      <c r="E15" s="2">
        <v>0.51</v>
      </c>
      <c r="F15" s="5">
        <f>(D15-E15)*100/ABS(0.51)</f>
        <v>-23.52941176470588</v>
      </c>
      <c r="G15" s="2" t="s">
        <v>11</v>
      </c>
      <c r="H15" s="2"/>
    </row>
    <row r="16" spans="2:8" ht="12.75">
      <c r="B16" s="2"/>
      <c r="C16" s="2" t="s">
        <v>12</v>
      </c>
      <c r="D16" s="2"/>
      <c r="E16" s="2"/>
      <c r="F16" s="5"/>
      <c r="G16" s="2"/>
      <c r="H16" s="2"/>
    </row>
    <row r="17" spans="2:8" ht="12.75">
      <c r="B17" s="2"/>
      <c r="H17" s="2"/>
    </row>
    <row r="18" spans="2:8" ht="12.75">
      <c r="B18" s="2"/>
      <c r="C18" s="2" t="s">
        <v>13</v>
      </c>
      <c r="D18" s="2">
        <f>530.75-D15-D33</f>
        <v>521.14</v>
      </c>
      <c r="E18" s="2">
        <f>403.99-E15-E33</f>
        <v>388.39000000000004</v>
      </c>
      <c r="F18" s="5">
        <f>(D18-E18)*100/ABS(388.39)</f>
        <v>34.17956178068435</v>
      </c>
      <c r="G18" s="2" t="s">
        <v>11</v>
      </c>
      <c r="H18" s="2"/>
    </row>
    <row r="19" spans="2:8" ht="12.75">
      <c r="B19" s="2"/>
      <c r="C19" s="6" t="s">
        <v>63</v>
      </c>
      <c r="D19">
        <v>0</v>
      </c>
      <c r="E19">
        <v>0.88</v>
      </c>
      <c r="H19" s="2"/>
    </row>
    <row r="20" spans="2:8" ht="12.75">
      <c r="B20" s="2"/>
      <c r="C20" s="2" t="s">
        <v>14</v>
      </c>
      <c r="D20" s="2">
        <v>3.18</v>
      </c>
      <c r="E20" s="2">
        <v>3.58</v>
      </c>
      <c r="F20" s="5"/>
      <c r="G20" s="2"/>
      <c r="H20" s="2"/>
    </row>
    <row r="21" spans="2:8" ht="12.75">
      <c r="B21" s="2"/>
      <c r="C21" s="2" t="s">
        <v>15</v>
      </c>
      <c r="D21" s="2">
        <v>131.33</v>
      </c>
      <c r="E21" s="2">
        <v>125.29</v>
      </c>
      <c r="F21" s="5"/>
      <c r="G21" s="2"/>
      <c r="H21" s="2"/>
    </row>
    <row r="22" spans="2:8" ht="12.75">
      <c r="B22" s="2"/>
      <c r="C22" s="6" t="s">
        <v>62</v>
      </c>
      <c r="D22" s="6">
        <v>1.9</v>
      </c>
      <c r="E22" s="5">
        <v>0.5</v>
      </c>
      <c r="F22" s="5"/>
      <c r="G22" s="2"/>
      <c r="H22" s="2"/>
    </row>
    <row r="23" spans="2:8" ht="12.75">
      <c r="B23" s="2"/>
      <c r="C23" s="2" t="s">
        <v>16</v>
      </c>
      <c r="D23" s="2">
        <v>-2.16</v>
      </c>
      <c r="E23" s="2">
        <v>1.12</v>
      </c>
      <c r="F23" s="5"/>
      <c r="G23" s="2"/>
      <c r="H23" s="2"/>
    </row>
    <row r="24" spans="2:8" ht="12.75">
      <c r="B24" s="2"/>
      <c r="C24" s="6" t="s">
        <v>17</v>
      </c>
      <c r="D24" s="2">
        <v>0.05</v>
      </c>
      <c r="E24" s="2">
        <v>0.03</v>
      </c>
      <c r="F24" s="5"/>
      <c r="G24" s="2"/>
      <c r="H24" s="2"/>
    </row>
    <row r="25" spans="2:8" ht="12.75">
      <c r="B25" s="2"/>
      <c r="C25" s="2" t="s">
        <v>18</v>
      </c>
      <c r="D25" s="2">
        <v>0</v>
      </c>
      <c r="E25" s="2">
        <v>0.01</v>
      </c>
      <c r="F25" s="5"/>
      <c r="G25" s="2"/>
      <c r="H25" s="2"/>
    </row>
    <row r="26" spans="2:8" ht="12.75">
      <c r="B26" s="2"/>
      <c r="C26" s="2" t="s">
        <v>19</v>
      </c>
      <c r="D26" s="2">
        <v>386.84</v>
      </c>
      <c r="E26" s="2">
        <v>256.98</v>
      </c>
      <c r="F26" s="5"/>
      <c r="G26" s="2"/>
      <c r="H26" s="2"/>
    </row>
    <row r="27" spans="2:8" ht="12.75">
      <c r="B27" s="2"/>
      <c r="D27" s="5">
        <f>SUM(D20:D26)</f>
        <v>521.14</v>
      </c>
      <c r="E27" s="5">
        <f>SUM(E19:E26)</f>
        <v>388.39</v>
      </c>
      <c r="F27" s="5">
        <f>(D27-E27)*100/ABS(388.39)</f>
        <v>34.17956178068437</v>
      </c>
      <c r="G27" s="2" t="s">
        <v>11</v>
      </c>
      <c r="H27" s="2"/>
    </row>
    <row r="28" spans="2:8" ht="12.75">
      <c r="B28" s="2"/>
      <c r="C28" s="2" t="s">
        <v>20</v>
      </c>
      <c r="D28" s="2"/>
      <c r="E28" s="2"/>
      <c r="F28" s="5"/>
      <c r="G28" s="2"/>
      <c r="H28" s="2"/>
    </row>
    <row r="29" spans="2:8" ht="12.75">
      <c r="B29" s="2"/>
      <c r="C29" s="2"/>
      <c r="D29" s="2"/>
      <c r="E29" s="2"/>
      <c r="F29" s="5"/>
      <c r="G29" s="2"/>
      <c r="H29" s="2"/>
    </row>
    <row r="30" spans="2:8" ht="12.75">
      <c r="B30" s="2"/>
      <c r="C30" s="1" t="s">
        <v>21</v>
      </c>
      <c r="D30" s="2"/>
      <c r="E30" s="2"/>
      <c r="F30" s="5"/>
      <c r="G30" s="2"/>
      <c r="H30" s="2"/>
    </row>
    <row r="31" spans="2:8" ht="12.75">
      <c r="B31" s="2"/>
      <c r="C31" s="2"/>
      <c r="D31" s="2"/>
      <c r="E31" s="2"/>
      <c r="F31" s="5"/>
      <c r="G31" s="2"/>
      <c r="H31" s="2"/>
    </row>
    <row r="32" spans="2:8" ht="12.75">
      <c r="B32" s="2"/>
      <c r="C32" s="2" t="s">
        <v>22</v>
      </c>
      <c r="D32" s="2"/>
      <c r="E32" s="2"/>
      <c r="F32" s="5"/>
      <c r="G32" s="2"/>
      <c r="H32" s="2"/>
    </row>
    <row r="33" spans="2:8" ht="12.75">
      <c r="B33" s="2"/>
      <c r="C33" s="2" t="s">
        <v>24</v>
      </c>
      <c r="D33" s="2">
        <v>9.22</v>
      </c>
      <c r="E33" s="2">
        <v>15.09</v>
      </c>
      <c r="F33" s="5">
        <f>(D33-E33)*100/ABS(15.09)</f>
        <v>-38.89993373094764</v>
      </c>
      <c r="G33" s="2" t="s">
        <v>11</v>
      </c>
      <c r="H33" s="2"/>
    </row>
    <row r="34" spans="2:8" ht="12.75">
      <c r="B34" s="2"/>
      <c r="C34" s="2" t="s">
        <v>23</v>
      </c>
      <c r="D34" s="2"/>
      <c r="E34" s="2"/>
      <c r="F34" s="5"/>
      <c r="G34" s="2"/>
      <c r="H34" s="2"/>
    </row>
    <row r="35" spans="2:8" ht="12.75">
      <c r="B35" s="2"/>
      <c r="C35" s="2" t="s">
        <v>25</v>
      </c>
      <c r="D35" s="2"/>
      <c r="E35" s="2"/>
      <c r="F35" s="5"/>
      <c r="G35" s="2"/>
      <c r="H35" s="2"/>
    </row>
    <row r="36" spans="2:8" ht="12.75">
      <c r="B36" s="2"/>
      <c r="C36" s="2" t="s">
        <v>26</v>
      </c>
      <c r="D36" s="2"/>
      <c r="E36" s="2"/>
      <c r="F36" s="5"/>
      <c r="G36" s="2"/>
      <c r="H36" s="2"/>
    </row>
    <row r="37" spans="2:8" ht="12.75">
      <c r="B37" s="2"/>
      <c r="C37" s="2" t="s">
        <v>27</v>
      </c>
      <c r="D37" s="5">
        <f>569.11-2143.49+1800.09-6.71</f>
        <v>219.00000000000026</v>
      </c>
      <c r="E37" s="5">
        <f>436.48-185.13-8.09-35.96</f>
        <v>207.3</v>
      </c>
      <c r="F37" s="5">
        <f>(D37-E37)*100/ABS(207.3)</f>
        <v>5.643994211288106</v>
      </c>
      <c r="G37" s="2" t="s">
        <v>11</v>
      </c>
      <c r="H37" s="2"/>
    </row>
    <row r="38" spans="2:8" ht="12.75">
      <c r="B38" s="2"/>
      <c r="C38" s="2" t="s">
        <v>47</v>
      </c>
      <c r="D38" s="2">
        <v>185.51</v>
      </c>
      <c r="E38" s="2">
        <v>197.69</v>
      </c>
      <c r="F38" s="5"/>
      <c r="G38" s="2"/>
      <c r="H38" s="2"/>
    </row>
    <row r="39" spans="2:8" ht="12.75">
      <c r="B39" s="2"/>
      <c r="C39" s="2" t="s">
        <v>48</v>
      </c>
      <c r="D39" s="2">
        <v>2.92</v>
      </c>
      <c r="E39" s="2">
        <v>3.39</v>
      </c>
      <c r="F39" s="5"/>
      <c r="G39" s="2"/>
      <c r="H39" s="2"/>
    </row>
    <row r="40" spans="2:8" ht="12.75">
      <c r="B40" s="2"/>
      <c r="C40" s="2" t="s">
        <v>49</v>
      </c>
      <c r="D40" s="2">
        <v>21.75</v>
      </c>
      <c r="E40" s="5">
        <v>5</v>
      </c>
      <c r="F40" s="5"/>
      <c r="G40" s="2"/>
      <c r="H40" s="2"/>
    </row>
    <row r="41" spans="2:8" ht="12.75">
      <c r="B41" s="2"/>
      <c r="C41" s="2" t="s">
        <v>50</v>
      </c>
      <c r="D41" s="2">
        <v>7.16</v>
      </c>
      <c r="E41" s="2">
        <v>0.03</v>
      </c>
      <c r="F41" s="5"/>
      <c r="G41" s="2"/>
      <c r="H41" s="2"/>
    </row>
    <row r="42" spans="2:8" ht="12.75">
      <c r="B42" s="2"/>
      <c r="C42" s="2" t="s">
        <v>51</v>
      </c>
      <c r="D42" s="2">
        <v>1.55</v>
      </c>
      <c r="E42" s="5">
        <v>1.1</v>
      </c>
      <c r="F42" s="5"/>
      <c r="G42" s="2"/>
      <c r="H42" s="2"/>
    </row>
    <row r="43" spans="2:8" ht="12.75">
      <c r="B43" s="2"/>
      <c r="C43" s="2" t="s">
        <v>54</v>
      </c>
      <c r="D43" s="2">
        <v>0.01</v>
      </c>
      <c r="E43" s="5">
        <v>0.01</v>
      </c>
      <c r="F43" s="5"/>
      <c r="G43" s="2"/>
      <c r="H43" s="2"/>
    </row>
    <row r="44" spans="2:8" ht="12.75">
      <c r="B44" s="2"/>
      <c r="C44" s="2" t="s">
        <v>53</v>
      </c>
      <c r="D44" s="2">
        <v>0.1</v>
      </c>
      <c r="E44" s="2">
        <v>0.08</v>
      </c>
      <c r="F44" s="5"/>
      <c r="G44" s="2"/>
      <c r="H44" s="2"/>
    </row>
    <row r="45" spans="2:8" ht="12.75">
      <c r="B45" s="2"/>
      <c r="C45" s="1" t="s">
        <v>52</v>
      </c>
      <c r="D45" s="2">
        <f>SUM(D38:D44)</f>
        <v>218.99999999999997</v>
      </c>
      <c r="E45" s="2">
        <f>SUM(E38:E44)</f>
        <v>207.29999999999998</v>
      </c>
      <c r="F45" s="5"/>
      <c r="G45" s="2"/>
      <c r="H45" s="2"/>
    </row>
    <row r="46" spans="2:8" ht="12.75">
      <c r="B46" s="1" t="s">
        <v>28</v>
      </c>
      <c r="C46" s="1" t="s">
        <v>29</v>
      </c>
      <c r="D46" s="5">
        <f>D15+D27+D33+D37</f>
        <v>749.7500000000002</v>
      </c>
      <c r="E46" s="2">
        <f>E15+E18+E33+E37</f>
        <v>611.29</v>
      </c>
      <c r="F46" s="5">
        <f>(D46-E46)*100/ABS(611.29)</f>
        <v>22.650460501562314</v>
      </c>
      <c r="G46" s="2" t="s">
        <v>11</v>
      </c>
      <c r="H46" s="2"/>
    </row>
    <row r="47" spans="2:8" ht="12.75">
      <c r="B47" s="2"/>
      <c r="C47" s="2"/>
      <c r="D47" s="2"/>
      <c r="E47" s="2" t="s">
        <v>30</v>
      </c>
      <c r="F47" s="5"/>
      <c r="G47" s="2"/>
      <c r="H47" s="2"/>
    </row>
    <row r="48" spans="2:8" ht="12.75">
      <c r="B48" s="2"/>
      <c r="C48" s="1" t="s">
        <v>31</v>
      </c>
      <c r="D48" s="2"/>
      <c r="E48" s="2"/>
      <c r="F48" s="5"/>
      <c r="G48" s="2"/>
      <c r="H48" s="2"/>
    </row>
    <row r="49" spans="2:8" ht="12.75">
      <c r="B49" s="2"/>
      <c r="C49" s="2"/>
      <c r="D49" s="2"/>
      <c r="E49" s="2"/>
      <c r="F49" s="5"/>
      <c r="G49" s="2"/>
      <c r="H49" s="2"/>
    </row>
    <row r="50" spans="2:8" ht="12.75">
      <c r="B50" s="2"/>
      <c r="C50" s="1" t="s">
        <v>8</v>
      </c>
      <c r="D50" s="2"/>
      <c r="E50" s="2"/>
      <c r="F50" s="5"/>
      <c r="G50" s="2"/>
      <c r="H50" s="2"/>
    </row>
    <row r="51" spans="2:8" ht="12.75">
      <c r="B51" s="2"/>
      <c r="C51" s="2"/>
      <c r="D51" s="2"/>
      <c r="E51" s="2"/>
      <c r="F51" s="5"/>
      <c r="G51" s="2"/>
      <c r="H51" s="2"/>
    </row>
    <row r="52" spans="2:8" ht="12.75">
      <c r="B52" s="2"/>
      <c r="C52" s="2" t="s">
        <v>32</v>
      </c>
      <c r="D52" s="2"/>
      <c r="E52" s="2"/>
      <c r="F52" s="5"/>
      <c r="G52" s="2"/>
      <c r="H52" s="2"/>
    </row>
    <row r="53" spans="2:8" ht="12.75">
      <c r="B53" s="2"/>
      <c r="C53" s="2" t="s">
        <v>33</v>
      </c>
      <c r="D53" s="5"/>
      <c r="E53" s="2"/>
      <c r="F53" s="5"/>
      <c r="G53" s="2"/>
      <c r="H53" s="2"/>
    </row>
    <row r="54" spans="2:8" ht="12.75">
      <c r="B54" s="2"/>
      <c r="C54" s="2" t="s">
        <v>55</v>
      </c>
      <c r="D54" s="5">
        <v>4.01</v>
      </c>
      <c r="E54" s="2">
        <v>0.66</v>
      </c>
      <c r="F54" s="5"/>
      <c r="G54" s="2"/>
      <c r="H54" s="2"/>
    </row>
    <row r="55" spans="2:8" ht="12.75">
      <c r="B55" s="2"/>
      <c r="C55" s="2" t="s">
        <v>56</v>
      </c>
      <c r="D55" s="5">
        <v>0</v>
      </c>
      <c r="E55" s="2">
        <v>-0.46</v>
      </c>
      <c r="F55" s="5"/>
      <c r="G55" s="2"/>
      <c r="H55" s="2"/>
    </row>
    <row r="56" spans="2:8" ht="12.75">
      <c r="B56" s="2"/>
      <c r="C56" s="7" t="s">
        <v>57</v>
      </c>
      <c r="D56" s="5">
        <f>SUM(D54:D55)</f>
        <v>4.01</v>
      </c>
      <c r="E56" s="5">
        <f>SUM(E54:E55)</f>
        <v>0.2</v>
      </c>
      <c r="F56" s="5">
        <f>(D56-E56)*100/ABS(0.2)</f>
        <v>1904.9999999999995</v>
      </c>
      <c r="G56" s="2" t="s">
        <v>11</v>
      </c>
      <c r="H56" s="2"/>
    </row>
    <row r="57" spans="2:8" ht="12.75">
      <c r="B57" s="2"/>
      <c r="C57" s="2" t="s">
        <v>34</v>
      </c>
      <c r="D57" s="2"/>
      <c r="E57" s="2"/>
      <c r="F57" s="5"/>
      <c r="G57" s="2"/>
      <c r="H57" s="2"/>
    </row>
    <row r="58" spans="2:8" ht="12.75">
      <c r="B58" s="2"/>
      <c r="C58" s="2" t="s">
        <v>55</v>
      </c>
      <c r="D58" s="2">
        <v>58.06</v>
      </c>
      <c r="E58" s="2">
        <v>22.2</v>
      </c>
      <c r="F58" s="5"/>
      <c r="G58" s="2"/>
      <c r="H58" s="2"/>
    </row>
    <row r="59" spans="2:8" ht="12.75">
      <c r="B59" s="2"/>
      <c r="C59" s="2" t="s">
        <v>56</v>
      </c>
      <c r="D59" s="2">
        <v>13.38</v>
      </c>
      <c r="E59" s="2">
        <f>11.73+0.02</f>
        <v>11.75</v>
      </c>
      <c r="F59" s="5"/>
      <c r="G59" s="2"/>
      <c r="H59" s="2"/>
    </row>
    <row r="60" spans="2:8" ht="12.75">
      <c r="B60" s="2"/>
      <c r="C60" s="2" t="s">
        <v>58</v>
      </c>
      <c r="D60" s="2">
        <v>169.47</v>
      </c>
      <c r="E60" s="2">
        <v>140.91</v>
      </c>
      <c r="F60" s="5"/>
      <c r="G60" s="2"/>
      <c r="H60" s="2"/>
    </row>
    <row r="61" spans="2:8" ht="12.75">
      <c r="B61" s="2"/>
      <c r="C61" s="2" t="s">
        <v>59</v>
      </c>
      <c r="D61" s="2">
        <v>0.5</v>
      </c>
      <c r="E61" s="2">
        <v>0.48</v>
      </c>
      <c r="F61" s="5"/>
      <c r="G61" s="2"/>
      <c r="H61" s="2"/>
    </row>
    <row r="62" spans="2:8" ht="12.75">
      <c r="B62" s="2"/>
      <c r="C62" s="2" t="s">
        <v>60</v>
      </c>
      <c r="D62" s="2">
        <v>0.84</v>
      </c>
      <c r="E62" s="2">
        <v>0.8</v>
      </c>
      <c r="F62" s="5"/>
      <c r="G62" s="2"/>
      <c r="H62" s="2"/>
    </row>
    <row r="63" spans="2:8" ht="12.75">
      <c r="B63" s="2"/>
      <c r="C63" s="2"/>
      <c r="D63" s="2">
        <f>SUM(D58:D62)</f>
        <v>242.25</v>
      </c>
      <c r="E63" s="2">
        <f>SUM(E58:E62)</f>
        <v>176.14000000000001</v>
      </c>
      <c r="F63" s="5">
        <f>(D63-E63)*100/ABS(33.92)</f>
        <v>194.89976415094333</v>
      </c>
      <c r="G63" s="2" t="s">
        <v>11</v>
      </c>
      <c r="H63" s="2" t="s">
        <v>30</v>
      </c>
    </row>
    <row r="64" spans="2:8" ht="12.75">
      <c r="B64" s="2"/>
      <c r="C64" s="2"/>
      <c r="D64" s="2"/>
      <c r="E64" s="2"/>
      <c r="F64" s="5"/>
      <c r="G64" s="2"/>
      <c r="H64" s="2"/>
    </row>
    <row r="65" spans="2:8" ht="12.75">
      <c r="B65" s="2"/>
      <c r="C65" s="2" t="s">
        <v>35</v>
      </c>
      <c r="D65" s="2"/>
      <c r="E65" s="2"/>
      <c r="F65" s="5"/>
      <c r="G65" s="2"/>
      <c r="H65" s="2"/>
    </row>
    <row r="66" spans="2:8" ht="12.75">
      <c r="B66" s="2"/>
      <c r="C66" s="2" t="s">
        <v>33</v>
      </c>
      <c r="D66" s="2"/>
      <c r="E66" s="2">
        <v>0</v>
      </c>
      <c r="F66" s="5"/>
      <c r="G66" s="2"/>
      <c r="H66" s="2"/>
    </row>
    <row r="67" spans="2:8" ht="12.75">
      <c r="B67" s="2"/>
      <c r="C67" s="2" t="s">
        <v>34</v>
      </c>
      <c r="D67" s="2"/>
      <c r="E67" s="2">
        <v>0</v>
      </c>
      <c r="F67" s="5"/>
      <c r="G67" s="2"/>
      <c r="H67" s="2"/>
    </row>
    <row r="68" spans="2:8" ht="12.75">
      <c r="B68" s="2"/>
      <c r="C68" s="2"/>
      <c r="D68" s="2"/>
      <c r="E68" s="2"/>
      <c r="F68" s="5"/>
      <c r="G68" s="2"/>
      <c r="H68" s="2"/>
    </row>
    <row r="69" spans="2:8" ht="12.75">
      <c r="B69" s="2"/>
      <c r="C69" s="2" t="s">
        <v>36</v>
      </c>
      <c r="D69" s="2"/>
      <c r="E69" s="2"/>
      <c r="F69" s="5"/>
      <c r="G69" s="2"/>
      <c r="H69" s="2"/>
    </row>
    <row r="70" spans="2:8" ht="12.75">
      <c r="B70" s="2"/>
      <c r="C70" s="2" t="s">
        <v>33</v>
      </c>
      <c r="D70" s="2"/>
      <c r="E70" s="2"/>
      <c r="F70" s="5"/>
      <c r="G70" s="2"/>
      <c r="H70" s="2"/>
    </row>
    <row r="71" spans="2:8" ht="12.75">
      <c r="B71" s="2"/>
      <c r="C71" s="2" t="s">
        <v>34</v>
      </c>
      <c r="D71" s="5">
        <v>0.2</v>
      </c>
      <c r="E71" s="2">
        <v>0.39</v>
      </c>
      <c r="F71" s="5">
        <f>(D71-E71)*100/ABS(0.39)</f>
        <v>-48.717948717948715</v>
      </c>
      <c r="G71" s="2" t="s">
        <v>11</v>
      </c>
      <c r="H71" s="2"/>
    </row>
    <row r="72" spans="2:8" ht="12.75">
      <c r="B72" s="2"/>
      <c r="C72" s="2" t="s">
        <v>37</v>
      </c>
      <c r="D72" s="2"/>
      <c r="E72" s="2"/>
      <c r="F72" s="5"/>
      <c r="G72" s="2"/>
      <c r="H72" s="2"/>
    </row>
    <row r="73" spans="2:8" ht="12.75">
      <c r="B73" s="2"/>
      <c r="C73" s="2" t="s">
        <v>38</v>
      </c>
      <c r="D73" s="2"/>
      <c r="E73" s="2"/>
      <c r="F73" s="5"/>
      <c r="G73" s="2"/>
      <c r="H73" s="2"/>
    </row>
    <row r="74" spans="2:8" ht="12.75">
      <c r="B74" s="2"/>
      <c r="C74" s="2"/>
      <c r="D74" s="2"/>
      <c r="E74" s="2"/>
      <c r="F74" s="5"/>
      <c r="G74" s="2"/>
      <c r="H74" s="2"/>
    </row>
    <row r="75" spans="2:8" ht="12.75">
      <c r="B75" s="2"/>
      <c r="C75" s="1" t="s">
        <v>27</v>
      </c>
      <c r="D75" s="2"/>
      <c r="E75" s="2"/>
      <c r="F75" s="5"/>
      <c r="G75" s="2"/>
      <c r="H75" s="2"/>
    </row>
    <row r="76" spans="2:8" ht="12.75">
      <c r="B76" s="2"/>
      <c r="C76" s="2" t="s">
        <v>47</v>
      </c>
      <c r="D76" s="2">
        <v>158.4</v>
      </c>
      <c r="E76" s="2">
        <v>142.13</v>
      </c>
      <c r="F76" s="5"/>
      <c r="G76" s="2"/>
      <c r="H76" s="2"/>
    </row>
    <row r="77" spans="2:8" ht="12.75">
      <c r="B77" s="2"/>
      <c r="C77" s="2" t="s">
        <v>48</v>
      </c>
      <c r="D77" s="2">
        <v>6.05</v>
      </c>
      <c r="E77" s="2">
        <v>5.96</v>
      </c>
      <c r="F77" s="5"/>
      <c r="G77" s="2"/>
      <c r="H77" s="2"/>
    </row>
    <row r="78" spans="2:8" ht="12.75">
      <c r="B78" s="2"/>
      <c r="C78" s="2" t="s">
        <v>49</v>
      </c>
      <c r="D78" s="2">
        <v>13.96</v>
      </c>
      <c r="E78" s="5">
        <v>3</v>
      </c>
      <c r="F78" s="5"/>
      <c r="G78" s="2"/>
      <c r="H78" s="2"/>
    </row>
    <row r="79" spans="2:8" ht="12.75">
      <c r="B79" s="2"/>
      <c r="C79" s="2" t="s">
        <v>50</v>
      </c>
      <c r="D79" s="2">
        <v>0.03</v>
      </c>
      <c r="E79" s="5">
        <v>0.1</v>
      </c>
      <c r="F79" s="5"/>
      <c r="G79" s="2"/>
      <c r="H79" s="2"/>
    </row>
    <row r="80" spans="2:8" ht="12.75">
      <c r="B80" s="2"/>
      <c r="C80" s="2" t="s">
        <v>61</v>
      </c>
      <c r="D80" s="2">
        <v>0.01</v>
      </c>
      <c r="E80" s="2">
        <v>0.07</v>
      </c>
      <c r="F80" s="5"/>
      <c r="G80" s="2"/>
      <c r="H80" s="2"/>
    </row>
    <row r="81" spans="2:8" ht="12.75">
      <c r="B81" s="2"/>
      <c r="C81" s="2" t="s">
        <v>51</v>
      </c>
      <c r="D81" s="2">
        <v>1.34</v>
      </c>
      <c r="E81" s="2">
        <v>0.79</v>
      </c>
      <c r="F81" s="5"/>
      <c r="G81" s="2"/>
      <c r="H81" s="2"/>
    </row>
    <row r="82" spans="2:8" ht="12.75">
      <c r="B82" s="2"/>
      <c r="C82" s="6" t="s">
        <v>54</v>
      </c>
      <c r="D82" s="6">
        <v>0</v>
      </c>
      <c r="E82" s="6">
        <v>-0.1</v>
      </c>
      <c r="F82" s="5"/>
      <c r="G82" s="2"/>
      <c r="H82" s="2"/>
    </row>
    <row r="83" spans="2:8" ht="12.75">
      <c r="B83" s="2"/>
      <c r="C83" s="2" t="s">
        <v>53</v>
      </c>
      <c r="D83" s="2">
        <v>0.06</v>
      </c>
      <c r="E83" s="2">
        <v>0</v>
      </c>
      <c r="F83" s="5"/>
      <c r="G83" s="2"/>
      <c r="H83" s="2"/>
    </row>
    <row r="84" spans="2:8" ht="12.75">
      <c r="B84" s="2"/>
      <c r="C84" s="1" t="s">
        <v>64</v>
      </c>
      <c r="D84" s="2">
        <f>SUM(D76:D83)</f>
        <v>179.85000000000002</v>
      </c>
      <c r="E84" s="2">
        <f>SUM(E76:E83)</f>
        <v>151.95</v>
      </c>
      <c r="F84" s="5">
        <f>(D84-E84)*100/ABS(151.95)</f>
        <v>18.361303060217203</v>
      </c>
      <c r="G84" s="2" t="s">
        <v>11</v>
      </c>
      <c r="H84" s="2"/>
    </row>
    <row r="85" spans="2:8" ht="12.75">
      <c r="B85" s="1" t="s">
        <v>39</v>
      </c>
      <c r="C85" s="1" t="s">
        <v>40</v>
      </c>
      <c r="D85" s="5">
        <f>+D56+D63+D71+D84</f>
        <v>426.31</v>
      </c>
      <c r="E85" s="5">
        <f>+E56+E63+E71+E84</f>
        <v>328.67999999999995</v>
      </c>
      <c r="F85" s="5">
        <f>(D85-E85)*100/ABS(-83.81)</f>
        <v>116.48967903591463</v>
      </c>
      <c r="G85" s="2" t="s">
        <v>11</v>
      </c>
      <c r="H85" s="2"/>
    </row>
    <row r="86" spans="2:8" ht="12.75">
      <c r="B86" s="2"/>
      <c r="C86" s="2"/>
      <c r="D86" s="2"/>
      <c r="E86" s="2"/>
      <c r="F86" s="5"/>
      <c r="G86" s="2"/>
      <c r="H86" s="2"/>
    </row>
    <row r="87" spans="2:8" ht="12.75">
      <c r="B87" s="1" t="s">
        <v>41</v>
      </c>
      <c r="C87" s="1" t="s">
        <v>42</v>
      </c>
      <c r="D87" s="2">
        <f>+D46-D85</f>
        <v>323.4400000000002</v>
      </c>
      <c r="E87" s="2">
        <f>+E46-E85</f>
        <v>282.61</v>
      </c>
      <c r="F87" s="5">
        <f>(D87-E87)*100/ABS(695.1)</f>
        <v>5.873974967630587</v>
      </c>
      <c r="G87" s="2" t="s">
        <v>11</v>
      </c>
      <c r="H87" s="2"/>
    </row>
    <row r="90" ht="12.75">
      <c r="B90" t="s">
        <v>43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d</cp:lastModifiedBy>
  <cp:lastPrinted>2005-08-09T10:15:30Z</cp:lastPrinted>
  <dcterms:created xsi:type="dcterms:W3CDTF">2005-08-09T06:17:16Z</dcterms:created>
  <dcterms:modified xsi:type="dcterms:W3CDTF">2005-08-12T09:19:31Z</dcterms:modified>
  <cp:category/>
  <cp:version/>
  <cp:contentType/>
  <cp:contentStatus/>
</cp:coreProperties>
</file>